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1\"/>
    </mc:Choice>
  </mc:AlternateContent>
  <xr:revisionPtr revIDLastSave="0" documentId="13_ncr:1_{71CF5593-92E6-4D75-A87F-8543361E39A0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ОСР 525-02-01" sheetId="8" r:id="rId8"/>
    <sheet name="ОСР 525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30" i="1" l="1"/>
  <c r="C32" i="1" s="1"/>
  <c r="I38" i="1"/>
  <c r="I37" i="1"/>
  <c r="I36" i="1"/>
  <c r="I35" i="1"/>
  <c r="I34" i="1"/>
  <c r="G72" i="2"/>
  <c r="G73" i="2" s="1"/>
  <c r="G74" i="2" s="1"/>
  <c r="G76" i="2" s="1"/>
  <c r="G77" i="2" s="1"/>
  <c r="G78" i="2" s="1"/>
  <c r="F72" i="2"/>
  <c r="F73" i="2" s="1"/>
  <c r="F74" i="2" s="1"/>
  <c r="F76" i="2" s="1"/>
  <c r="F77" i="2" s="1"/>
  <c r="F78" i="2" s="1"/>
  <c r="C36" i="1" s="1"/>
  <c r="E72" i="2"/>
  <c r="E73" i="2" s="1"/>
  <c r="E74" i="2" s="1"/>
  <c r="E76" i="2" s="1"/>
  <c r="E77" i="2" s="1"/>
  <c r="E78" i="2" s="1"/>
  <c r="D72" i="2"/>
  <c r="D73" i="2" s="1"/>
  <c r="G63" i="2"/>
  <c r="F63" i="2"/>
  <c r="E63" i="2"/>
  <c r="D63" i="2"/>
  <c r="H63" i="2" s="1"/>
  <c r="H62" i="2"/>
  <c r="G43" i="2"/>
  <c r="F43" i="2"/>
  <c r="E43" i="2"/>
  <c r="D43" i="2"/>
  <c r="H42" i="2"/>
  <c r="G40" i="2"/>
  <c r="F40" i="2"/>
  <c r="E40" i="2"/>
  <c r="D40" i="2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H40" i="2" l="1"/>
  <c r="C37" i="1"/>
  <c r="H34" i="2"/>
  <c r="H23" i="2"/>
  <c r="H43" i="2"/>
  <c r="C31" i="1"/>
  <c r="H73" i="2"/>
  <c r="D74" i="2"/>
  <c r="H72" i="2"/>
  <c r="H74" i="2" l="1"/>
  <c r="D76" i="2"/>
  <c r="D77" i="2" l="1"/>
  <c r="H76" i="2"/>
  <c r="D78" i="2" l="1"/>
  <c r="H77" i="2"/>
  <c r="H78" i="2" l="1"/>
  <c r="C35" i="1"/>
  <c r="C38" i="1" l="1"/>
  <c r="C40" i="1" s="1"/>
  <c r="C39" i="1" l="1"/>
  <c r="C42" i="1"/>
</calcChain>
</file>

<file path=xl/sharedStrings.xml><?xml version="1.0" encoding="utf-8"?>
<sst xmlns="http://schemas.openxmlformats.org/spreadsheetml/2006/main" count="373" uniqueCount="163">
  <si>
    <t>СВОДКА ЗАТРАТ</t>
  </si>
  <si>
    <t>P_0821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</si>
  <si>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</si>
  <si>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</si>
  <si>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</si>
  <si>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</si>
  <si>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</si>
  <si>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</si>
  <si>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</si>
  <si>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</si>
  <si>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</si>
  <si>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</si>
  <si>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</si>
  <si>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</si>
  <si>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</si>
  <si>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</si>
  <si>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</si>
  <si>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</si>
  <si>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</si>
  <si>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</si>
  <si>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</si>
  <si>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</si>
  <si>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</si>
  <si>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</si>
  <si>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</si>
  <si>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</si>
  <si>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</si>
  <si>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</si>
  <si>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</si>
  <si>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</si>
  <si>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</si>
  <si>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</si>
  <si>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</si>
  <si>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</si>
  <si>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</si>
  <si>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</si>
  <si>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</si>
  <si>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</si>
  <si>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</si>
  <si>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</si>
  <si>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</si>
  <si>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</si>
  <si>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</si>
  <si>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</si>
  <si>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</si>
  <si>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</si>
  <si>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</si>
  <si>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</si>
  <si>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</si>
  <si>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</si>
  <si>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</si>
  <si>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</si>
  <si>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</si>
  <si>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</si>
  <si>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</si>
  <si>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</si>
  <si>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</si>
  <si>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</si>
  <si>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</si>
  <si>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</si>
  <si>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</si>
  <si>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</si>
  <si>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</si>
  <si>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</si>
  <si>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</si>
  <si>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</si>
  <si>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</si>
  <si>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</si>
  <si>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</si>
  <si>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</si>
  <si>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</si>
  <si>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</si>
  <si>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</si>
  <si>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</si>
  <si>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</si>
  <si>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</si>
  <si>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</si>
  <si>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</si>
  <si>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</si>
  <si>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</si>
  <si>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</si>
  <si>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</si>
  <si>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</si>
  <si>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</si>
  <si>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</si>
  <si>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</si>
  <si>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</si>
  <si>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</si>
  <si>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</si>
  <si>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</si>
  <si>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</si>
  <si>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</si>
  <si>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</si>
  <si>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</si>
  <si>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</si>
  <si>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</si>
  <si>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</si>
  <si>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</si>
  <si>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</si>
  <si>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</si>
  <si>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</si>
  <si>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</si>
  <si>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</si>
  <si>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</si>
  <si>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</si>
  <si>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</si>
  <si>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</si>
  <si>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</si>
  <si>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</si>
  <si>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</si>
  <si>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</si>
  <si>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</si>
  <si>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</si>
  <si>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</si>
  <si>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</si>
  <si>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</si>
  <si>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</si>
  <si>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</si>
  <si>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</si>
  <si>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</si>
  <si>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</si>
  <si>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</si>
  <si>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</si>
  <si>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</si>
  <si>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</si>
  <si>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</si>
  <si>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</si>
  <si>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518-02-01</t>
  </si>
  <si>
    <t>ОСР 525-02-01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</si>
  <si>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</si>
  <si>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</si>
  <si>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</si>
  <si>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</si>
  <si>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</si>
  <si>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</si>
  <si>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</si>
  <si>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</si>
  <si>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</si>
  <si>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</si>
  <si>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</si>
  <si>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</si>
  <si>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</si>
  <si>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</si>
  <si>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</si>
  <si>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</si>
  <si>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</si>
  <si>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Светильник ДКУ-50W IP65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</si>
  <si>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</si>
  <si>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</si>
  <si>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</si>
  <si>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</si>
  <si>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</si>
  <si>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</si>
  <si>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</si>
  <si>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</si>
  <si>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</si>
  <si>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</si>
  <si>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</si>
  <si>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</si>
  <si>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</si>
  <si>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</si>
  <si>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</si>
  <si>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ВЛ-6 кВ (2км одноцепная, 0,6км двухцепная) Ф-25, Ф-29 ПС 110/6 кВ "Цементная"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</si>
</sst>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\ _₽_-;\-* #,##0.000\ _₽_-;_-* &quot;-&quot;??\ _₽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4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" customWidth="1"/>
    <col min="9" max="9" width="13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162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147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161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149</v>
      </c>
      <c r="C26" s="54"/>
      <c r="D26" s="51"/>
      <c r="E26" s="51"/>
      <c r="F26" s="51"/>
      <c r="G26" s="52"/>
      <c r="H26" s="52" t="s">
        <v>150</v>
      </c>
      <c r="I26" s="52"/>
    </row>
    <row r="27" spans="1:9" ht="16.95" customHeight="1" x14ac:dyDescent="0.3">
      <c r="A27" s="55" t="s">
        <v>6</v>
      </c>
      <c r="B27" s="53" t="s">
        <v>151</v>
      </c>
      <c r="C27" s="56">
        <v>0</v>
      </c>
      <c r="D27" s="57"/>
      <c r="E27" s="57"/>
      <c r="F27" s="57"/>
      <c r="G27" s="58" t="s">
        <v>152</v>
      </c>
      <c r="H27" s="58" t="s">
        <v>153</v>
      </c>
      <c r="I27" s="58" t="s">
        <v>154</v>
      </c>
    </row>
    <row r="28" spans="1:9" ht="16.95" customHeight="1" x14ac:dyDescent="0.3">
      <c r="A28" s="55" t="s">
        <v>7</v>
      </c>
      <c r="B28" s="53" t="s">
        <v>155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156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157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158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148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149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151</v>
      </c>
      <c r="C35" s="76">
        <f>ССР!D78+ССР!E78</f>
        <v>39940.579317669901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155</v>
      </c>
      <c r="C36" s="76">
        <f>ССР!F78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156</v>
      </c>
      <c r="C37" s="76">
        <f>(ССР!G74)*1.2</f>
        <v>5951.45645239431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45892.035770064213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157</v>
      </c>
      <c r="C39" s="62">
        <f>C38-ROUND(C38/1.2,5)</f>
        <v>7648.6726300642113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158</v>
      </c>
      <c r="C40" s="77">
        <f>C38*I37</f>
        <v>55587.846999912392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159</v>
      </c>
      <c r="C42" s="103">
        <f>C40+C32</f>
        <v>55587.846999912392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160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A36" zoomScale="70" zoomScaleNormal="70" workbookViewId="0">
      <selection activeCell="E37" sqref="E3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1921.9854433167</v>
      </c>
      <c r="E3" s="41"/>
      <c r="F3" s="41"/>
      <c r="G3" s="41"/>
      <c r="H3" s="48"/>
    </row>
    <row r="4" spans="1:8" x14ac:dyDescent="0.3">
      <c r="A4" s="96" t="s">
        <v>114</v>
      </c>
      <c r="B4" s="42" t="s">
        <v>115</v>
      </c>
      <c r="C4" s="45"/>
      <c r="D4" s="43">
        <v>1163.7747327384</v>
      </c>
      <c r="E4" s="41"/>
      <c r="F4" s="41"/>
      <c r="G4" s="41"/>
      <c r="H4" s="48"/>
    </row>
    <row r="5" spans="1:8" x14ac:dyDescent="0.3">
      <c r="A5" s="96"/>
      <c r="B5" s="42" t="s">
        <v>116</v>
      </c>
      <c r="C5" s="37"/>
      <c r="D5" s="43">
        <v>758.21071057821996</v>
      </c>
      <c r="E5" s="41"/>
      <c r="F5" s="41"/>
      <c r="G5" s="41"/>
      <c r="H5" s="47"/>
    </row>
    <row r="6" spans="1:8" x14ac:dyDescent="0.3">
      <c r="A6" s="99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88</v>
      </c>
      <c r="B8" s="98"/>
      <c r="C8" s="96" t="s">
        <v>120</v>
      </c>
      <c r="D8" s="44">
        <v>1921.9854433167</v>
      </c>
      <c r="E8" s="41">
        <v>2.6</v>
      </c>
      <c r="F8" s="41" t="s">
        <v>119</v>
      </c>
      <c r="G8" s="44">
        <v>739.22517050641</v>
      </c>
      <c r="H8" s="47"/>
    </row>
    <row r="9" spans="1:8" x14ac:dyDescent="0.3">
      <c r="A9" s="100">
        <v>1</v>
      </c>
      <c r="B9" s="42" t="s">
        <v>115</v>
      </c>
      <c r="C9" s="96"/>
      <c r="D9" s="44">
        <v>1163.7747327384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116</v>
      </c>
      <c r="C10" s="96"/>
      <c r="D10" s="44">
        <v>758.21071057821996</v>
      </c>
      <c r="E10" s="41"/>
      <c r="F10" s="41"/>
      <c r="G10" s="41"/>
      <c r="H10" s="99"/>
    </row>
    <row r="11" spans="1:8" x14ac:dyDescent="0.3">
      <c r="A11" s="96"/>
      <c r="B11" s="42" t="s">
        <v>117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91</v>
      </c>
      <c r="B13" s="95"/>
      <c r="C13" s="37"/>
      <c r="D13" s="43">
        <v>463.70919348394</v>
      </c>
      <c r="E13" s="41"/>
      <c r="F13" s="41"/>
      <c r="G13" s="41"/>
      <c r="H13" s="47"/>
    </row>
    <row r="14" spans="1:8" x14ac:dyDescent="0.3">
      <c r="A14" s="96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118</v>
      </c>
      <c r="C17" s="37"/>
      <c r="D17" s="43">
        <v>463.70919348394</v>
      </c>
      <c r="E17" s="41"/>
      <c r="F17" s="41"/>
      <c r="G17" s="41"/>
      <c r="H17" s="47"/>
    </row>
    <row r="18" spans="1:8" x14ac:dyDescent="0.3">
      <c r="A18" s="97" t="s">
        <v>93</v>
      </c>
      <c r="B18" s="98"/>
      <c r="C18" s="96" t="s">
        <v>120</v>
      </c>
      <c r="D18" s="44">
        <v>463.70919348394</v>
      </c>
      <c r="E18" s="41">
        <v>2.6</v>
      </c>
      <c r="F18" s="41" t="s">
        <v>119</v>
      </c>
      <c r="G18" s="44">
        <v>178.34968980151999</v>
      </c>
      <c r="H18" s="47"/>
    </row>
    <row r="19" spans="1:8" x14ac:dyDescent="0.3">
      <c r="A19" s="100">
        <v>1</v>
      </c>
      <c r="B19" s="42" t="s">
        <v>115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116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118</v>
      </c>
      <c r="C22" s="96"/>
      <c r="D22" s="44">
        <v>463.70919348394</v>
      </c>
      <c r="E22" s="41"/>
      <c r="F22" s="41"/>
      <c r="G22" s="41"/>
      <c r="H22" s="99"/>
    </row>
    <row r="23" spans="1:8" ht="24.6" x14ac:dyDescent="0.3">
      <c r="A23" s="94" t="s">
        <v>95</v>
      </c>
      <c r="B23" s="95"/>
      <c r="C23" s="37"/>
      <c r="D23" s="43">
        <v>2710.0560581018999</v>
      </c>
      <c r="E23" s="41"/>
      <c r="F23" s="41"/>
      <c r="G23" s="41"/>
      <c r="H23" s="47"/>
    </row>
    <row r="24" spans="1:8" x14ac:dyDescent="0.3">
      <c r="A24" s="96" t="s">
        <v>122</v>
      </c>
      <c r="B24" s="42" t="s">
        <v>115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118</v>
      </c>
      <c r="C27" s="37"/>
      <c r="D27" s="43">
        <v>1932.6647537541</v>
      </c>
      <c r="E27" s="41"/>
      <c r="F27" s="41"/>
      <c r="G27" s="41"/>
      <c r="H27" s="47"/>
    </row>
    <row r="28" spans="1:8" x14ac:dyDescent="0.3">
      <c r="A28" s="97" t="s">
        <v>95</v>
      </c>
      <c r="B28" s="98"/>
      <c r="C28" s="96" t="s">
        <v>120</v>
      </c>
      <c r="D28" s="44">
        <v>1932.6647537541</v>
      </c>
      <c r="E28" s="41">
        <v>2.6</v>
      </c>
      <c r="F28" s="41" t="s">
        <v>119</v>
      </c>
      <c r="G28" s="44">
        <v>743.33259759774</v>
      </c>
      <c r="H28" s="47"/>
    </row>
    <row r="29" spans="1:8" x14ac:dyDescent="0.3">
      <c r="A29" s="100">
        <v>1</v>
      </c>
      <c r="B29" s="42" t="s">
        <v>115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116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117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118</v>
      </c>
      <c r="C32" s="96"/>
      <c r="D32" s="44">
        <v>1932.6647537541</v>
      </c>
      <c r="E32" s="41"/>
      <c r="F32" s="41"/>
      <c r="G32" s="41"/>
      <c r="H32" s="99"/>
    </row>
    <row r="33" spans="1:8" x14ac:dyDescent="0.3">
      <c r="A33" s="96" t="s">
        <v>123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118</v>
      </c>
      <c r="C36" s="37"/>
      <c r="D36" s="43">
        <v>2710.0560581018999</v>
      </c>
      <c r="E36" s="41"/>
      <c r="F36" s="41"/>
      <c r="G36" s="41"/>
      <c r="H36" s="47"/>
    </row>
    <row r="37" spans="1:8" x14ac:dyDescent="0.3">
      <c r="A37" s="97" t="s">
        <v>95</v>
      </c>
      <c r="B37" s="98"/>
      <c r="C37" s="96" t="s">
        <v>126</v>
      </c>
      <c r="D37" s="44">
        <v>777.39130434782999</v>
      </c>
      <c r="E37" s="41">
        <v>0.06</v>
      </c>
      <c r="F37" s="41" t="s">
        <v>124</v>
      </c>
      <c r="G37" s="44">
        <v>12956.521739129999</v>
      </c>
      <c r="H37" s="47"/>
    </row>
    <row r="38" spans="1:8" x14ac:dyDescent="0.3">
      <c r="A38" s="100">
        <v>1</v>
      </c>
      <c r="B38" s="42" t="s">
        <v>115</v>
      </c>
      <c r="C38" s="96"/>
      <c r="D38" s="44">
        <v>0</v>
      </c>
      <c r="E38" s="41"/>
      <c r="F38" s="41"/>
      <c r="G38" s="41"/>
      <c r="H38" s="99" t="s">
        <v>125</v>
      </c>
    </row>
    <row r="39" spans="1:8" x14ac:dyDescent="0.3">
      <c r="A39" s="96"/>
      <c r="B39" s="42" t="s">
        <v>116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117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118</v>
      </c>
      <c r="C41" s="96"/>
      <c r="D41" s="44">
        <v>777.39130434782999</v>
      </c>
      <c r="E41" s="41"/>
      <c r="F41" s="41"/>
      <c r="G41" s="41"/>
      <c r="H41" s="99"/>
    </row>
    <row r="42" spans="1:8" ht="24.6" x14ac:dyDescent="0.3">
      <c r="A42" s="94" t="s">
        <v>98</v>
      </c>
      <c r="B42" s="95"/>
      <c r="C42" s="37"/>
      <c r="D42" s="43">
        <v>2340</v>
      </c>
      <c r="E42" s="41"/>
      <c r="F42" s="41"/>
      <c r="G42" s="41"/>
      <c r="H42" s="47"/>
    </row>
    <row r="43" spans="1:8" x14ac:dyDescent="0.3">
      <c r="A43" s="96" t="s">
        <v>127</v>
      </c>
      <c r="B43" s="42" t="s">
        <v>115</v>
      </c>
      <c r="C43" s="37"/>
      <c r="D43" s="43">
        <v>2340</v>
      </c>
      <c r="E43" s="41"/>
      <c r="F43" s="41"/>
      <c r="G43" s="41"/>
      <c r="H43" s="47"/>
    </row>
    <row r="44" spans="1:8" x14ac:dyDescent="0.3">
      <c r="A44" s="96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100</v>
      </c>
      <c r="B47" s="98"/>
      <c r="C47" s="96" t="s">
        <v>126</v>
      </c>
      <c r="D47" s="44">
        <v>2340</v>
      </c>
      <c r="E47" s="41">
        <v>0.06</v>
      </c>
      <c r="F47" s="41" t="s">
        <v>124</v>
      </c>
      <c r="G47" s="44">
        <v>39000</v>
      </c>
      <c r="H47" s="47"/>
    </row>
    <row r="48" spans="1:8" x14ac:dyDescent="0.3">
      <c r="A48" s="100">
        <v>1</v>
      </c>
      <c r="B48" s="42" t="s">
        <v>115</v>
      </c>
      <c r="C48" s="96"/>
      <c r="D48" s="44">
        <v>2340</v>
      </c>
      <c r="E48" s="41"/>
      <c r="F48" s="41"/>
      <c r="G48" s="41"/>
      <c r="H48" s="99" t="s">
        <v>125</v>
      </c>
    </row>
    <row r="49" spans="1:8" x14ac:dyDescent="0.3">
      <c r="A49" s="96"/>
      <c r="B49" s="42" t="s">
        <v>116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117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118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/>
      <c r="B52" s="95"/>
      <c r="C52" s="37"/>
      <c r="D52" s="43">
        <v>7747</v>
      </c>
      <c r="E52" s="41"/>
      <c r="F52" s="41"/>
      <c r="G52" s="41"/>
      <c r="H52" s="47"/>
    </row>
    <row r="53" spans="1:8" x14ac:dyDescent="0.3">
      <c r="A53" s="96" t="s">
        <v>128</v>
      </c>
      <c r="B53" s="42" t="s">
        <v>115</v>
      </c>
      <c r="C53" s="37"/>
      <c r="D53" s="43">
        <v>7125</v>
      </c>
      <c r="E53" s="41"/>
      <c r="F53" s="41"/>
      <c r="G53" s="41"/>
      <c r="H53" s="47"/>
    </row>
    <row r="54" spans="1:8" x14ac:dyDescent="0.3">
      <c r="A54" s="96"/>
      <c r="B54" s="42" t="s">
        <v>116</v>
      </c>
      <c r="C54" s="37"/>
      <c r="D54" s="43">
        <v>622</v>
      </c>
      <c r="E54" s="41"/>
      <c r="F54" s="41"/>
      <c r="G54" s="41"/>
      <c r="H54" s="47"/>
    </row>
    <row r="55" spans="1:8" x14ac:dyDescent="0.3">
      <c r="A55" s="96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118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7" t="s">
        <v>104</v>
      </c>
      <c r="B57" s="98"/>
      <c r="C57" s="96" t="s">
        <v>130</v>
      </c>
      <c r="D57" s="44">
        <v>7747</v>
      </c>
      <c r="E57" s="41">
        <v>100</v>
      </c>
      <c r="F57" s="41" t="s">
        <v>129</v>
      </c>
      <c r="G57" s="44">
        <v>77.47</v>
      </c>
      <c r="H57" s="47"/>
    </row>
    <row r="58" spans="1:8" x14ac:dyDescent="0.3">
      <c r="A58" s="100">
        <v>1</v>
      </c>
      <c r="B58" s="42" t="s">
        <v>115</v>
      </c>
      <c r="C58" s="96"/>
      <c r="D58" s="44">
        <v>7125</v>
      </c>
      <c r="E58" s="41"/>
      <c r="F58" s="41"/>
      <c r="G58" s="41"/>
      <c r="H58" s="99" t="s">
        <v>29</v>
      </c>
    </row>
    <row r="59" spans="1:8" x14ac:dyDescent="0.3">
      <c r="A59" s="96"/>
      <c r="B59" s="42" t="s">
        <v>116</v>
      </c>
      <c r="C59" s="96"/>
      <c r="D59" s="44">
        <v>622</v>
      </c>
      <c r="E59" s="41"/>
      <c r="F59" s="41"/>
      <c r="G59" s="41"/>
      <c r="H59" s="99"/>
    </row>
    <row r="60" spans="1:8" x14ac:dyDescent="0.3">
      <c r="A60" s="96"/>
      <c r="B60" s="42" t="s">
        <v>117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118</v>
      </c>
      <c r="C61" s="96"/>
      <c r="D61" s="44">
        <v>0</v>
      </c>
      <c r="E61" s="41"/>
      <c r="F61" s="41"/>
      <c r="G61" s="41"/>
      <c r="H61" s="99"/>
    </row>
    <row r="62" spans="1:8" ht="24.6" x14ac:dyDescent="0.3">
      <c r="A62" s="94" t="s">
        <v>81</v>
      </c>
      <c r="B62" s="95"/>
      <c r="C62" s="37"/>
      <c r="D62" s="43">
        <v>889.5</v>
      </c>
      <c r="E62" s="41"/>
      <c r="F62" s="41"/>
      <c r="G62" s="41"/>
      <c r="H62" s="47"/>
    </row>
    <row r="63" spans="1:8" x14ac:dyDescent="0.3">
      <c r="A63" s="96" t="s">
        <v>131</v>
      </c>
      <c r="B63" s="42" t="s">
        <v>115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116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117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6"/>
      <c r="B66" s="42" t="s">
        <v>118</v>
      </c>
      <c r="C66" s="37"/>
      <c r="D66" s="43">
        <v>889.5</v>
      </c>
      <c r="E66" s="41"/>
      <c r="F66" s="41"/>
      <c r="G66" s="41"/>
      <c r="H66" s="47"/>
    </row>
    <row r="67" spans="1:8" x14ac:dyDescent="0.3">
      <c r="A67" s="97" t="s">
        <v>81</v>
      </c>
      <c r="B67" s="98"/>
      <c r="C67" s="96" t="s">
        <v>130</v>
      </c>
      <c r="D67" s="44">
        <v>889.5</v>
      </c>
      <c r="E67" s="41">
        <v>100</v>
      </c>
      <c r="F67" s="41" t="s">
        <v>129</v>
      </c>
      <c r="G67" s="44">
        <v>8.8949999999999996</v>
      </c>
      <c r="H67" s="47"/>
    </row>
    <row r="68" spans="1:8" x14ac:dyDescent="0.3">
      <c r="A68" s="100">
        <v>1</v>
      </c>
      <c r="B68" s="42" t="s">
        <v>115</v>
      </c>
      <c r="C68" s="96"/>
      <c r="D68" s="44">
        <v>0</v>
      </c>
      <c r="E68" s="41"/>
      <c r="F68" s="41"/>
      <c r="G68" s="41"/>
      <c r="H68" s="99" t="s">
        <v>29</v>
      </c>
    </row>
    <row r="69" spans="1:8" x14ac:dyDescent="0.3">
      <c r="A69" s="96"/>
      <c r="B69" s="42" t="s">
        <v>116</v>
      </c>
      <c r="C69" s="96"/>
      <c r="D69" s="44">
        <v>0</v>
      </c>
      <c r="E69" s="41"/>
      <c r="F69" s="41"/>
      <c r="G69" s="41"/>
      <c r="H69" s="99"/>
    </row>
    <row r="70" spans="1:8" x14ac:dyDescent="0.3">
      <c r="A70" s="96"/>
      <c r="B70" s="42" t="s">
        <v>117</v>
      </c>
      <c r="C70" s="96"/>
      <c r="D70" s="44">
        <v>0</v>
      </c>
      <c r="E70" s="41"/>
      <c r="F70" s="41"/>
      <c r="G70" s="41"/>
      <c r="H70" s="99"/>
    </row>
    <row r="71" spans="1:8" x14ac:dyDescent="0.3">
      <c r="A71" s="96"/>
      <c r="B71" s="42" t="s">
        <v>118</v>
      </c>
      <c r="C71" s="96"/>
      <c r="D71" s="44">
        <v>889.5</v>
      </c>
      <c r="E71" s="41"/>
      <c r="F71" s="41"/>
      <c r="G71" s="41"/>
      <c r="H71" s="99"/>
    </row>
    <row r="72" spans="1:8" x14ac:dyDescent="0.3">
      <c r="A72" s="46"/>
      <c r="C72" s="46"/>
      <c r="D72" s="40"/>
      <c r="E72" s="40"/>
      <c r="F72" s="40"/>
      <c r="G72" s="40"/>
      <c r="H72" s="49"/>
    </row>
    <row r="74" spans="1:8" x14ac:dyDescent="0.3">
      <c r="A74" s="93" t="s">
        <v>132</v>
      </c>
      <c r="B74" s="93"/>
      <c r="C74" s="93"/>
      <c r="D74" s="93"/>
      <c r="E74" s="93"/>
      <c r="F74" s="93"/>
      <c r="G74" s="93"/>
      <c r="H74" s="93"/>
    </row>
    <row r="75" spans="1:8" x14ac:dyDescent="0.3">
      <c r="A75" s="93" t="s">
        <v>133</v>
      </c>
      <c r="B75" s="93"/>
      <c r="C75" s="93"/>
      <c r="D75" s="93"/>
      <c r="E75" s="93"/>
      <c r="F75" s="93"/>
      <c r="G75" s="93"/>
      <c r="H75" s="93"/>
    </row>
  </sheetData>
  <mergeCells count="43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74:H74"/>
    <mergeCell ref="A75:H75"/>
    <mergeCell ref="A62:B62"/>
    <mergeCell ref="A63:A66"/>
    <mergeCell ref="A67:B67"/>
    <mergeCell ref="H68:H71"/>
    <mergeCell ref="C67:C71"/>
    <mergeCell ref="A68:A7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135</v>
      </c>
      <c r="B3" s="6" t="s">
        <v>136</v>
      </c>
      <c r="C3" s="6" t="s">
        <v>137</v>
      </c>
      <c r="D3" s="6" t="s">
        <v>138</v>
      </c>
      <c r="E3" s="6" t="s">
        <v>139</v>
      </c>
      <c r="F3" s="6" t="s">
        <v>140</v>
      </c>
      <c r="G3" s="6" t="s">
        <v>141</v>
      </c>
      <c r="H3" s="6" t="s">
        <v>142</v>
      </c>
    </row>
    <row r="4" spans="1:8" ht="39" customHeight="1" x14ac:dyDescent="0.3">
      <c r="A4" s="25" t="s">
        <v>143</v>
      </c>
      <c r="B4" s="26" t="s">
        <v>119</v>
      </c>
      <c r="C4" s="27">
        <v>8.9138888888889003</v>
      </c>
      <c r="D4" s="27">
        <v>222.07854046447</v>
      </c>
      <c r="E4" s="26">
        <v>10</v>
      </c>
      <c r="F4" s="26"/>
      <c r="G4" s="27">
        <v>1979.5834343069</v>
      </c>
      <c r="H4" s="28"/>
    </row>
    <row r="5" spans="1:8" ht="39" customHeight="1" x14ac:dyDescent="0.3">
      <c r="A5" s="25" t="s">
        <v>144</v>
      </c>
      <c r="B5" s="26" t="s">
        <v>129</v>
      </c>
      <c r="C5" s="27">
        <v>61.111111111111001</v>
      </c>
      <c r="D5" s="27">
        <v>25.632087662364999</v>
      </c>
      <c r="E5" s="26">
        <v>10</v>
      </c>
      <c r="F5" s="26"/>
      <c r="G5" s="27">
        <v>1566.4053571444999</v>
      </c>
      <c r="H5" s="28"/>
    </row>
    <row r="6" spans="1:8" ht="39" customHeight="1" x14ac:dyDescent="0.3">
      <c r="A6" s="25" t="s">
        <v>145</v>
      </c>
      <c r="B6" s="26" t="s">
        <v>129</v>
      </c>
      <c r="C6" s="27">
        <v>30.555555555556001</v>
      </c>
      <c r="D6" s="27">
        <v>997.73280243982003</v>
      </c>
      <c r="E6" s="26">
        <v>10</v>
      </c>
      <c r="F6" s="26"/>
      <c r="G6" s="27">
        <v>30486.280074549999</v>
      </c>
      <c r="H6" s="28"/>
    </row>
    <row r="7" spans="1:8" ht="39" customHeight="1" x14ac:dyDescent="0.3">
      <c r="A7" s="25" t="s">
        <v>146</v>
      </c>
      <c r="B7" s="26" t="s">
        <v>129</v>
      </c>
      <c r="C7" s="27">
        <v>450</v>
      </c>
      <c r="D7" s="27">
        <v>4.8225376529421</v>
      </c>
      <c r="E7" s="26"/>
      <c r="F7" s="26"/>
      <c r="G7" s="27">
        <v>2170.1419438239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20295.917668703001</v>
      </c>
      <c r="E25" s="20">
        <v>352.82094967075</v>
      </c>
      <c r="F25" s="20">
        <v>0</v>
      </c>
      <c r="G25" s="20">
        <v>0</v>
      </c>
      <c r="H25" s="20">
        <v>20648.738618374002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2340</v>
      </c>
      <c r="E26" s="20">
        <v>0</v>
      </c>
      <c r="F26" s="20">
        <v>0</v>
      </c>
      <c r="G26" s="20">
        <v>0</v>
      </c>
      <c r="H26" s="20">
        <v>2340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7125</v>
      </c>
      <c r="E27" s="20">
        <v>622</v>
      </c>
      <c r="F27" s="20">
        <v>0</v>
      </c>
      <c r="G27" s="20">
        <v>0</v>
      </c>
      <c r="H27" s="20">
        <v>7747</v>
      </c>
    </row>
    <row r="28" spans="1:8" ht="16.95" customHeight="1" x14ac:dyDescent="0.3">
      <c r="A28" s="6"/>
      <c r="B28" s="9"/>
      <c r="C28" s="9" t="s">
        <v>30</v>
      </c>
      <c r="D28" s="20">
        <v>29760.917668703001</v>
      </c>
      <c r="E28" s="20">
        <v>974.82094967075</v>
      </c>
      <c r="F28" s="20">
        <v>0</v>
      </c>
      <c r="G28" s="20">
        <v>0</v>
      </c>
      <c r="H28" s="20">
        <v>30735.738618374002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29760.917668703001</v>
      </c>
      <c r="E44" s="20">
        <v>974.82094967075</v>
      </c>
      <c r="F44" s="20">
        <v>0</v>
      </c>
      <c r="G44" s="20">
        <v>0</v>
      </c>
      <c r="H44" s="20">
        <v>30735.738618374002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507.39794171758001</v>
      </c>
      <c r="E46" s="20">
        <v>8.8205237417686</v>
      </c>
      <c r="F46" s="20">
        <v>0</v>
      </c>
      <c r="G46" s="20">
        <v>0</v>
      </c>
      <c r="H46" s="20">
        <v>516.21846545935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46.8</v>
      </c>
      <c r="E47" s="20">
        <v>0</v>
      </c>
      <c r="F47" s="20">
        <v>0</v>
      </c>
      <c r="G47" s="20">
        <v>0</v>
      </c>
      <c r="H47" s="20">
        <v>46.8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178.125</v>
      </c>
      <c r="E48" s="20">
        <v>15.55</v>
      </c>
      <c r="F48" s="20">
        <v>0</v>
      </c>
      <c r="G48" s="20">
        <v>0</v>
      </c>
      <c r="H48" s="20">
        <v>193.67500000000001</v>
      </c>
    </row>
    <row r="49" spans="1:8" ht="16.95" customHeight="1" x14ac:dyDescent="0.3">
      <c r="A49" s="6"/>
      <c r="B49" s="9"/>
      <c r="C49" s="9" t="s">
        <v>47</v>
      </c>
      <c r="D49" s="20">
        <v>732.32294171757997</v>
      </c>
      <c r="E49" s="20">
        <v>24.370523741768999</v>
      </c>
      <c r="F49" s="20">
        <v>0</v>
      </c>
      <c r="G49" s="20">
        <v>0</v>
      </c>
      <c r="H49" s="20">
        <v>756.69346545935002</v>
      </c>
    </row>
    <row r="50" spans="1:8" ht="16.95" customHeight="1" x14ac:dyDescent="0.3">
      <c r="A50" s="6"/>
      <c r="B50" s="9"/>
      <c r="C50" s="9" t="s">
        <v>48</v>
      </c>
      <c r="D50" s="20">
        <v>30493.240610420999</v>
      </c>
      <c r="E50" s="20">
        <v>999.19147341252005</v>
      </c>
      <c r="F50" s="20">
        <v>0</v>
      </c>
      <c r="G50" s="20">
        <v>0</v>
      </c>
      <c r="H50" s="20">
        <v>31492.432083832999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25</v>
      </c>
      <c r="D52" s="20">
        <v>0</v>
      </c>
      <c r="E52" s="20">
        <v>0</v>
      </c>
      <c r="F52" s="20">
        <v>0</v>
      </c>
      <c r="G52" s="20">
        <v>484.91097923135999</v>
      </c>
      <c r="H52" s="20">
        <v>484.91097923135999</v>
      </c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542.966537432</v>
      </c>
      <c r="E53" s="20">
        <v>9.4388424560663999</v>
      </c>
      <c r="F53" s="20">
        <v>0</v>
      </c>
      <c r="G53" s="20">
        <v>0</v>
      </c>
      <c r="H53" s="20">
        <v>552.40537988807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459.27956871919002</v>
      </c>
      <c r="H54" s="20">
        <v>459.27956871919002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159.90212549450001</v>
      </c>
      <c r="H55" s="20">
        <v>159.90212549450001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111.63437241027</v>
      </c>
      <c r="H56" s="20">
        <v>111.63437241027</v>
      </c>
    </row>
    <row r="57" spans="1:8" ht="31.2" x14ac:dyDescent="0.3">
      <c r="A57" s="6">
        <v>12</v>
      </c>
      <c r="B57" s="6" t="s">
        <v>51</v>
      </c>
      <c r="C57" s="7" t="s">
        <v>57</v>
      </c>
      <c r="D57" s="20">
        <v>62.295479999999998</v>
      </c>
      <c r="E57" s="20">
        <v>0</v>
      </c>
      <c r="F57" s="20">
        <v>0</v>
      </c>
      <c r="G57" s="20">
        <v>0</v>
      </c>
      <c r="H57" s="20">
        <v>62.295479999999998</v>
      </c>
    </row>
    <row r="58" spans="1:8" ht="31.2" x14ac:dyDescent="0.3">
      <c r="A58" s="6">
        <v>13</v>
      </c>
      <c r="B58" s="6" t="s">
        <v>51</v>
      </c>
      <c r="C58" s="7" t="s">
        <v>58</v>
      </c>
      <c r="D58" s="20">
        <v>190.61156249999999</v>
      </c>
      <c r="E58" s="20">
        <v>16.640055</v>
      </c>
      <c r="F58" s="20">
        <v>0</v>
      </c>
      <c r="G58" s="20">
        <v>0</v>
      </c>
      <c r="H58" s="20">
        <v>207.25161750000001</v>
      </c>
    </row>
    <row r="59" spans="1:8" ht="16.95" customHeight="1" x14ac:dyDescent="0.3">
      <c r="A59" s="6"/>
      <c r="B59" s="9"/>
      <c r="C59" s="9" t="s">
        <v>59</v>
      </c>
      <c r="D59" s="20">
        <v>795.87357993199998</v>
      </c>
      <c r="E59" s="20">
        <v>26.078897456065999</v>
      </c>
      <c r="F59" s="20">
        <v>0</v>
      </c>
      <c r="G59" s="20">
        <v>1215.7270458553</v>
      </c>
      <c r="H59" s="20">
        <v>2037.6795232433999</v>
      </c>
    </row>
    <row r="60" spans="1:8" ht="16.95" customHeight="1" x14ac:dyDescent="0.3">
      <c r="A60" s="6"/>
      <c r="B60" s="9"/>
      <c r="C60" s="9" t="s">
        <v>60</v>
      </c>
      <c r="D60" s="20">
        <v>31289.114190353001</v>
      </c>
      <c r="E60" s="20">
        <v>1025.2703708685999</v>
      </c>
      <c r="F60" s="20">
        <v>0</v>
      </c>
      <c r="G60" s="20">
        <v>1215.7270458553</v>
      </c>
      <c r="H60" s="20">
        <v>33530.111607077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31289.114190353001</v>
      </c>
      <c r="E64" s="20">
        <v>1025.2703708685999</v>
      </c>
      <c r="F64" s="20">
        <v>0</v>
      </c>
      <c r="G64" s="20">
        <v>1215.7270458553</v>
      </c>
      <c r="H64" s="20">
        <v>33530.111607077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1932.6647537541</v>
      </c>
      <c r="H66" s="20">
        <v>1932.6647537541</v>
      </c>
    </row>
    <row r="67" spans="1:8" x14ac:dyDescent="0.3">
      <c r="A67" s="6">
        <v>15</v>
      </c>
      <c r="B67" s="6" t="s">
        <v>79</v>
      </c>
      <c r="C67" s="7" t="s">
        <v>81</v>
      </c>
      <c r="D67" s="20">
        <v>0</v>
      </c>
      <c r="E67" s="20">
        <v>0</v>
      </c>
      <c r="F67" s="20">
        <v>0</v>
      </c>
      <c r="G67" s="20">
        <v>777.20241753811001</v>
      </c>
      <c r="H67" s="20">
        <v>777.20241753811001</v>
      </c>
    </row>
    <row r="68" spans="1:8" x14ac:dyDescent="0.3">
      <c r="A68" s="6">
        <v>16</v>
      </c>
      <c r="B68" s="6" t="s">
        <v>80</v>
      </c>
      <c r="C68" s="7" t="s">
        <v>81</v>
      </c>
      <c r="D68" s="20">
        <v>0</v>
      </c>
      <c r="E68" s="20">
        <v>0</v>
      </c>
      <c r="F68" s="20">
        <v>0</v>
      </c>
      <c r="G68" s="20">
        <v>889.5</v>
      </c>
      <c r="H68" s="20">
        <v>889.5</v>
      </c>
    </row>
    <row r="69" spans="1:8" ht="16.95" customHeight="1" x14ac:dyDescent="0.3">
      <c r="A69" s="6"/>
      <c r="B69" s="9"/>
      <c r="C69" s="9" t="s">
        <v>78</v>
      </c>
      <c r="D69" s="20">
        <v>0</v>
      </c>
      <c r="E69" s="20">
        <v>0</v>
      </c>
      <c r="F69" s="20">
        <v>0</v>
      </c>
      <c r="G69" s="20">
        <v>3599.3671712922001</v>
      </c>
      <c r="H69" s="20">
        <v>3599.3671712922001</v>
      </c>
    </row>
    <row r="70" spans="1:8" ht="16.95" customHeight="1" x14ac:dyDescent="0.3">
      <c r="A70" s="6"/>
      <c r="B70" s="9"/>
      <c r="C70" s="9" t="s">
        <v>77</v>
      </c>
      <c r="D70" s="20">
        <v>31289.114190353001</v>
      </c>
      <c r="E70" s="20">
        <v>1025.2703708685999</v>
      </c>
      <c r="F70" s="20">
        <v>0</v>
      </c>
      <c r="G70" s="20">
        <v>4815.0942171474999</v>
      </c>
      <c r="H70" s="20">
        <v>37129.478778368997</v>
      </c>
    </row>
    <row r="71" spans="1:8" ht="16.95" customHeight="1" x14ac:dyDescent="0.3">
      <c r="A71" s="6"/>
      <c r="B71" s="9"/>
      <c r="C71" s="9" t="s">
        <v>76</v>
      </c>
      <c r="D71" s="20"/>
      <c r="E71" s="20"/>
      <c r="F71" s="20"/>
      <c r="G71" s="20"/>
      <c r="H71" s="20"/>
    </row>
    <row r="72" spans="1:8" ht="34.200000000000003" customHeight="1" x14ac:dyDescent="0.3">
      <c r="A72" s="6">
        <v>17</v>
      </c>
      <c r="B72" s="6" t="s">
        <v>75</v>
      </c>
      <c r="C72" s="7" t="s">
        <v>74</v>
      </c>
      <c r="D72" s="20">
        <f>D70 * 3%</f>
        <v>938.67342571058998</v>
      </c>
      <c r="E72" s="20">
        <f>E70 * 3%</f>
        <v>30.758111126057997</v>
      </c>
      <c r="F72" s="20">
        <f>F70 * 3%</f>
        <v>0</v>
      </c>
      <c r="G72" s="20">
        <f>G70 * 3%</f>
        <v>144.452826514425</v>
      </c>
      <c r="H72" s="20">
        <f>SUM(D72:G72)</f>
        <v>1113.884363351073</v>
      </c>
    </row>
    <row r="73" spans="1:8" ht="16.95" customHeight="1" x14ac:dyDescent="0.3">
      <c r="A73" s="6"/>
      <c r="B73" s="9"/>
      <c r="C73" s="9" t="s">
        <v>73</v>
      </c>
      <c r="D73" s="20">
        <f>D72</f>
        <v>938.67342571058998</v>
      </c>
      <c r="E73" s="20">
        <f>E72</f>
        <v>30.758111126057997</v>
      </c>
      <c r="F73" s="20">
        <f>F72</f>
        <v>0</v>
      </c>
      <c r="G73" s="20">
        <f>G72</f>
        <v>144.452826514425</v>
      </c>
      <c r="H73" s="20">
        <f>SUM(D73:G73)</f>
        <v>1113.884363351073</v>
      </c>
    </row>
    <row r="74" spans="1:8" ht="16.95" customHeight="1" x14ac:dyDescent="0.3">
      <c r="A74" s="6"/>
      <c r="B74" s="9"/>
      <c r="C74" s="9" t="s">
        <v>72</v>
      </c>
      <c r="D74" s="20">
        <f>D73 + D70</f>
        <v>32227.78761606359</v>
      </c>
      <c r="E74" s="20">
        <f>E73 + E70</f>
        <v>1056.0284819946578</v>
      </c>
      <c r="F74" s="20">
        <f>F73 + F70</f>
        <v>0</v>
      </c>
      <c r="G74" s="20">
        <f>G73 + G70</f>
        <v>4959.5470436619253</v>
      </c>
      <c r="H74" s="20">
        <f>SUM(D74:G74)</f>
        <v>38243.363141720169</v>
      </c>
    </row>
    <row r="75" spans="1:8" ht="16.95" customHeight="1" x14ac:dyDescent="0.3">
      <c r="A75" s="6"/>
      <c r="B75" s="9"/>
      <c r="C75" s="9" t="s">
        <v>71</v>
      </c>
      <c r="D75" s="20"/>
      <c r="E75" s="20"/>
      <c r="F75" s="20"/>
      <c r="G75" s="20"/>
      <c r="H75" s="20"/>
    </row>
    <row r="76" spans="1:8" ht="16.95" customHeight="1" x14ac:dyDescent="0.3">
      <c r="A76" s="6">
        <v>18</v>
      </c>
      <c r="B76" s="6" t="s">
        <v>70</v>
      </c>
      <c r="C76" s="7" t="s">
        <v>69</v>
      </c>
      <c r="D76" s="20">
        <f>D74 * 20%</f>
        <v>6445.5575232127185</v>
      </c>
      <c r="E76" s="20">
        <f>E74 * 20%</f>
        <v>211.20569639893156</v>
      </c>
      <c r="F76" s="20">
        <f>F74 * 20%</f>
        <v>0</v>
      </c>
      <c r="G76" s="20">
        <f>G74 * 20%</f>
        <v>991.90940873238515</v>
      </c>
      <c r="H76" s="20">
        <f>SUM(D76:G76)</f>
        <v>7648.6726283440348</v>
      </c>
    </row>
    <row r="77" spans="1:8" ht="16.95" customHeight="1" x14ac:dyDescent="0.3">
      <c r="A77" s="6"/>
      <c r="B77" s="9"/>
      <c r="C77" s="9" t="s">
        <v>68</v>
      </c>
      <c r="D77" s="20">
        <f>D76</f>
        <v>6445.5575232127185</v>
      </c>
      <c r="E77" s="20">
        <f>E76</f>
        <v>211.20569639893156</v>
      </c>
      <c r="F77" s="20">
        <f>F76</f>
        <v>0</v>
      </c>
      <c r="G77" s="20">
        <f>G76</f>
        <v>991.90940873238515</v>
      </c>
      <c r="H77" s="20">
        <f>SUM(D77:G77)</f>
        <v>7648.6726283440348</v>
      </c>
    </row>
    <row r="78" spans="1:8" ht="16.95" customHeight="1" x14ac:dyDescent="0.3">
      <c r="A78" s="6"/>
      <c r="B78" s="9"/>
      <c r="C78" s="9" t="s">
        <v>67</v>
      </c>
      <c r="D78" s="20">
        <f>D77 + D74</f>
        <v>38673.345139276309</v>
      </c>
      <c r="E78" s="20">
        <f>E77 + E74</f>
        <v>1267.2341783935894</v>
      </c>
      <c r="F78" s="20">
        <f>F77 + F74</f>
        <v>0</v>
      </c>
      <c r="G78" s="20">
        <f>G77 + G74</f>
        <v>5951.45645239431</v>
      </c>
      <c r="H78" s="20">
        <f>SUM(D78:G78)</f>
        <v>45892.035770064213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1163.7747327384</v>
      </c>
      <c r="E13" s="19">
        <v>758.21071057821996</v>
      </c>
      <c r="F13" s="19">
        <v>0</v>
      </c>
      <c r="G13" s="19">
        <v>0</v>
      </c>
      <c r="H13" s="19">
        <v>1921.9854433167</v>
      </c>
      <c r="J13" s="5"/>
    </row>
    <row r="14" spans="1:14" ht="16.95" customHeight="1" x14ac:dyDescent="0.3">
      <c r="A14" s="6"/>
      <c r="B14" s="9"/>
      <c r="C14" s="9" t="s">
        <v>89</v>
      </c>
      <c r="D14" s="19">
        <v>1163.7747327384</v>
      </c>
      <c r="E14" s="19">
        <v>758.21071057821996</v>
      </c>
      <c r="F14" s="19">
        <v>0</v>
      </c>
      <c r="G14" s="19">
        <v>0</v>
      </c>
      <c r="H14" s="19">
        <v>1921.9854433167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4" sqref="B1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0</v>
      </c>
      <c r="E13" s="19">
        <v>0</v>
      </c>
      <c r="F13" s="19">
        <v>0</v>
      </c>
      <c r="G13" s="19">
        <v>463.70919348394</v>
      </c>
      <c r="H13" s="19">
        <v>463.70919348394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463.70919348394</v>
      </c>
      <c r="H14" s="19">
        <v>463.70919348394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95</v>
      </c>
      <c r="D13" s="19">
        <v>0</v>
      </c>
      <c r="E13" s="19">
        <v>0</v>
      </c>
      <c r="F13" s="19">
        <v>0</v>
      </c>
      <c r="G13" s="19">
        <v>1932.6647537541</v>
      </c>
      <c r="H13" s="19">
        <v>1932.6647537541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1932.6647537541</v>
      </c>
      <c r="H14" s="19">
        <v>1932.6647537541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2340</v>
      </c>
      <c r="E13" s="19">
        <v>0</v>
      </c>
      <c r="F13" s="19">
        <v>0</v>
      </c>
      <c r="G13" s="19">
        <v>0</v>
      </c>
      <c r="H13" s="19">
        <v>2340</v>
      </c>
      <c r="J13" s="5"/>
    </row>
    <row r="14" spans="1:14" ht="16.95" customHeight="1" x14ac:dyDescent="0.3">
      <c r="A14" s="6"/>
      <c r="B14" s="9"/>
      <c r="C14" s="9" t="s">
        <v>89</v>
      </c>
      <c r="D14" s="19">
        <v>2340</v>
      </c>
      <c r="E14" s="19">
        <v>0</v>
      </c>
      <c r="F14" s="19">
        <v>0</v>
      </c>
      <c r="G14" s="19">
        <v>0</v>
      </c>
      <c r="H14" s="19">
        <v>2340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7" sqref="C1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95</v>
      </c>
      <c r="D13" s="19">
        <v>0</v>
      </c>
      <c r="E13" s="19">
        <v>0</v>
      </c>
      <c r="F13" s="19">
        <v>0</v>
      </c>
      <c r="G13" s="19">
        <v>777.39130434782999</v>
      </c>
      <c r="H13" s="19">
        <v>777.39130434782999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777.39130434782999</v>
      </c>
      <c r="H14" s="19">
        <v>777.39130434782999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7125</v>
      </c>
      <c r="E13" s="19">
        <v>622</v>
      </c>
      <c r="F13" s="19">
        <v>0</v>
      </c>
      <c r="G13" s="19">
        <v>0</v>
      </c>
      <c r="H13" s="19">
        <v>7747</v>
      </c>
      <c r="J13" s="5"/>
    </row>
    <row r="14" spans="1:14" ht="16.95" customHeight="1" x14ac:dyDescent="0.3">
      <c r="A14" s="6"/>
      <c r="B14" s="9"/>
      <c r="C14" s="9" t="s">
        <v>89</v>
      </c>
      <c r="D14" s="19">
        <v>7125</v>
      </c>
      <c r="E14" s="19">
        <v>622</v>
      </c>
      <c r="F14" s="19">
        <v>0</v>
      </c>
      <c r="G14" s="19">
        <v>0</v>
      </c>
      <c r="H14" s="19">
        <v>7747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5" sqref="C1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81</v>
      </c>
      <c r="D13" s="19">
        <v>0</v>
      </c>
      <c r="E13" s="19">
        <v>0</v>
      </c>
      <c r="F13" s="19">
        <v>0</v>
      </c>
      <c r="G13" s="19">
        <v>889.5</v>
      </c>
      <c r="H13" s="19">
        <v>889.5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889.5</v>
      </c>
      <c r="H14" s="19">
        <v>889.5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2025-11-18T11:44:10Z</dcterms:modified>
</cp:coreProperties>
</file>